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x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21" sheetId="3" r:id="rId3"/>
    <sheet name="SO 181" sheetId="4" r:id="rId4"/>
  </sheets>
  <definedNames/>
  <calcPr/>
  <webPublishing/>
</workbook>
</file>

<file path=xl/sharedStrings.xml><?xml version="1.0" encoding="utf-8"?>
<sst xmlns="http://schemas.openxmlformats.org/spreadsheetml/2006/main" count="909" uniqueCount="302">
  <si>
    <t>Firma: MDS projekt s.r.o.</t>
  </si>
  <si>
    <t>Rekapitulace ceny</t>
  </si>
  <si>
    <t>Stavba: 2619-22-3 - Oprava silnice III/3583, III/3584, III/3585 Kočí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</si>
  <si>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</si>
  <si>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</si>
  <si>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</si>
  <si>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</si>
  <si>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</si>
  <si>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</si>
  <si>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</si>
  <si>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</si>
  <si>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</si>
  <si>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</si>
  <si>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</si>
  <si>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</si>
  <si>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2619-22-3</t>
  </si>
  <si>
    <t>Oprava silnice III/3583, III/3584, III/3585 Kočí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</si>
  <si>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</si>
  <si>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</si>
  <si>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</si>
  <si>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</si>
  <si>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</si>
  <si>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</si>
  <si>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</si>
  <si>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</si>
  <si>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</si>
  <si>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</si>
  <si>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</si>
  <si>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</si>
  <si>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</si>
  <si>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</si>
  <si>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</si>
  <si>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</si>
  <si>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</si>
  <si>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</si>
  <si>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</si>
  <si>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</si>
  <si>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</si>
  <si>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</si>
  <si>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</si>
  <si>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</si>
  <si>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</si>
  <si>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</si>
  <si>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</si>
  <si>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</si>
  <si>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</si>
  <si>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</si>
  <si>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</si>
  <si>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</si>
  <si>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</si>
  <si>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</si>
  <si>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VV</t>
  </si>
  <si>
    <t>Položka pro celou stavbu 
Zahrnuje náklady na veškeré nutné ochrany a oprávněně požadovaná opatření vlastníkem dotčené inženýrské sítě a případné další související práce na obnažených nebo jiným způsobem dotčených inženýrských sítích. 
Opětovné prověření existence inženýrských sítí. 
Vytyčení, sondy, zajištění před zahájením stavebních prací, po celou dobu výstavby akce. 
1=1,000 [A]</t>
  </si>
  <si>
    <t>02911</t>
  </si>
  <si>
    <t>OSTATNÍ POŽADAVKY - GEODETICKÉ ZAMĚŘENÍ</t>
  </si>
  <si>
    <t>SOUBOR</t>
  </si>
  <si>
    <t>"Vytýčení polohopisu a výškopisu stavby (3x tištěná forma a 3x CD) 
Zaměření skutečného provedení stavby (3x tištěná forma+3 ks CD) 
Vytyčovací práce + cena za vytyčení prostorové polohy všech objektů" 
1=1,000 [A]</t>
  </si>
  <si>
    <t>02944</t>
  </si>
  <si>
    <t>OSTAT POŽADAVKY - DOKUMENTACE SKUTEČ PROVEDENÍ V DIGIT FORMĚ</t>
  </si>
  <si>
    <t>cena za vypracování DSPS (dokumentace skutečného provedení stavby) dle všeobecných obchodních podmínek objednatele 
1=1,000 [A]</t>
  </si>
  <si>
    <t>02946</t>
  </si>
  <si>
    <t>OSTAT POŽADAVKY - FOTODOKUMENTACE</t>
  </si>
  <si>
    <t>Fotodokumentace v průběhu realizace stavby v maximálně týdenním cyklu. Vše včetně předání v el. podobě a tištěné podobě dle požadavku objednatele a SOD. 
1=1,000 [A]</t>
  </si>
  <si>
    <t>02990</t>
  </si>
  <si>
    <t>OSTATNÍ POŽADAVKY - INFORMAČNÍ TABULE</t>
  </si>
  <si>
    <t>informační tabule objednatele 2 ks=2,000 [A]</t>
  </si>
  <si>
    <t>SO 121</t>
  </si>
  <si>
    <t>Silnice III/3583, III/3584, III/3585</t>
  </si>
  <si>
    <t>014102</t>
  </si>
  <si>
    <t>POPLATKY ZA SKLÁDKU</t>
  </si>
  <si>
    <t>T</t>
  </si>
  <si>
    <t>Poplatky za uložení zemin a přebytků výkopku.  
položka 12373.A:  462,392*2,0=924,784 [A] 
položka 12373.B: 119,320*2,0=238,640 [B] t 
položka 12373.C:  9,78*2,0=19,560 [C] t 
položka 12930:  104,1*2,0=208,200 [D] t 
položka 12980: 41,0*0,3 (0,3m3/m) *2,0=24,600 [E] t 
položka 13273: 103,284 * 2,0=206,568 [F] t 
Celkem: A+B+C+D+E+F=1 622,352 [G] t</t>
  </si>
  <si>
    <t>014112</t>
  </si>
  <si>
    <t>POPLATKY ZA SKLÁDKU TYP S-IO (INERTNÍ ODPAD)</t>
  </si>
  <si>
    <t>Poplatky za uložení stavebních sutí a kamene.   
položka  11351:  24,0*0,05 (0,05m3/m) *2,5=3,000 [A] t 
položka  11352:  666,20*0,1  (0,1m3/m) *2,5=166,550 [B] t 
položka 96687: (7,0)*0,4 (0,4m3/m) *2,5=7,000 [C] t 
položka 96711:  0,886 *2,5=2,215 [D] t 
položka 969234: 21,0*0,1 (0,1m2/m) *2,5=5,250 [E]  t 
Celkem: A+B+C+D+E=184,015 [F] t</t>
  </si>
  <si>
    <t>014132</t>
  </si>
  <si>
    <t>POPLATKY ZA SKLÁDKU TYP S-NO (NEBEZPEČNÝ ODPAD)</t>
  </si>
  <si>
    <t>Poplatky za uložení nebezpečného odpadu, nízký obsah PAU  
položka 11333: 71,708*2,4=172,099 [A] t</t>
  </si>
  <si>
    <t>Zemní práce</t>
  </si>
  <si>
    <t>11333</t>
  </si>
  <si>
    <t>ODSTRANĚNÍ PODKLADU ZPEVNĚNÝCH PLOCH S ASFALT POJIVEM</t>
  </si>
  <si>
    <t>M3</t>
  </si>
  <si>
    <t>vč. odvozu a uložení na trvalou skládku v dodavatelem definované vzdálenosti, nízké PAU, tl. 0,05m: 
LOKÁLNí SANACE KCE VOZOVKY, 10% ACP  
0,10*((6981,0+2426,0+3051,0-4926,0)+0,1*(12,0+10,0+44,0+12,0+46,0+126,0+25,0))=755,950 [A] m2 
kce vozovky u výměny uliční vpusti a výměny obruby 
(12,0)*(4,0*1,0)+((73,0)+(85,0+12)+(34,0+282,0+64,0+51,0+7,8+6,2+5,2+10,0))*1,0=678,200 [B] m2 
Celkem: A+B=1 434,150 [C] m2 
Celkem: 0,05*C=71,708 [D] m3</t>
  </si>
  <si>
    <t>11351</t>
  </si>
  <si>
    <t>ODSTRANĚNÍ ZÁHONOVÝCH OBRUBNÍKŮ</t>
  </si>
  <si>
    <t>M</t>
  </si>
  <si>
    <t>u výměny uliční vpusti  
(12,0)*2,0=24,000 [A] m</t>
  </si>
  <si>
    <t>11352</t>
  </si>
  <si>
    <t>ODSTRANĚNÍ CHODNÍKOVÝCH A SILNIČNÍCH OBRUBNÍKŮ BETONOVÝCH</t>
  </si>
  <si>
    <t>vč. odvozu na trvalou skládku v dodavatelem definované vzdálenosti 
výměna obrub 
73+(85,0+12)+(34,0+282,0+64,0+51,0+7,8+6,2+5,2+10,0)=630,200 [A] m 
u výměny uliční vpusti  
(12,0)*3,0=36,000 [B] m 
Celkem: A+B=666,200 [C] m</t>
  </si>
  <si>
    <t>7</t>
  </si>
  <si>
    <t>11372</t>
  </si>
  <si>
    <t>FRÉZOVÁNÍ ZPEVNĚNÝCH PLOCH ASFALTOVÝCH</t>
  </si>
  <si>
    <t>včetně odvozu a uložení na skládku v režii objednatele (příslušné cestmistrovství SÚS) 
asfaltové vrstvy prům. tl. 40 mm s celoplošně nízkým obsahem PAU 
0,04*(6981+2426+3051-6828)=225,200 [A] 
asfaltové vrstvy prům. tl. 70 mm s celoplošně nízkým obsahem PAU 
0,07*((6981,0+2426,0+3051,0-4926,0)+0,1*(12,0+10,0+44,0+12,0+46,0+126,0+25,0))=529,165 [B] 
Celkem: A+B=754,365 [C] m2</t>
  </si>
  <si>
    <t>8</t>
  </si>
  <si>
    <t>12110</t>
  </si>
  <si>
    <t>SEJMUTÍ ORNICE NEBO LESNÍ PŮDY</t>
  </si>
  <si>
    <t>vč. odvozu a uložení na dočasnou skládku v dodavatelem definované vzdálenosti 
tl. 0,10m, šířka * délka: 
silniční obrubník, výměna: 0,10*1,0*(73,0+85,0+34,0+282,0+64,0+51,0)=58,900 [A]  m3 
sanace na IIII/3585 v km 0,442-0,468: 0,10*1,5*130,0=19,500 [B] 
Celkem: A+B=78,400 [C]</t>
  </si>
  <si>
    <t>12373</t>
  </si>
  <si>
    <t>A</t>
  </si>
  <si>
    <t>ODKOP PRO SPOD STAVBU SILNIC A ŽELEZNIC TŘ. I</t>
  </si>
  <si>
    <t>vč. odvozu na trvalou skládku v dodavatelem definované vzdálenosti 
LOKÁLNí SANACE KCE VOZOVKY, 10% ACP, tl. 0,08m + 0,20m 
0,10*(6981,0+2426,0+3051,0-4926,0)+0,8*(12,0+10,0+44,0+12,0+46,0+126,0+25,0)=973,200 [A] m2 
kce vozovky u výměny uliční vpusti a výměny obruby 
(12,0)*(4,0*1,0)+((73,0)+(85,0+12)+(34,0+282,0+64,0+51,0+7,8+6,2+5,2+10,0))*1,0=678,200 [B] m2 
Celkem: A+B=1 651,400 [C] m2 
Celkem: (0,08+0,20)*C=462,392 [D] m3</t>
  </si>
  <si>
    <t>B</t>
  </si>
  <si>
    <t>vč. odvozu na trvalou skládku v dodavatelem definované vzdálenosti 
LOKÁLNí SANACE KCE VOZOVKY, NAVÍC SANACE AKTIVNÍ ZÓNY 5% ACP, tl. 0,20m 
0,05*(6981,0+2426,0+3051,0-4926,0)+0,8*(12,0+10,0+44,0+12,0+46,0+126,0+25,0)=596,600 [A] m2 
Celkem: 0,20*A=119,320 [B] m3</t>
  </si>
  <si>
    <t>11</t>
  </si>
  <si>
    <t>C</t>
  </si>
  <si>
    <t>vč. odvozu na trvalou skládku v dodavatelem definované vzdálenosti 
předlážděného chodníku u výměny uliční vpusti a výměny obruby, tl. 0,15m 
(12,0)*(3,0*1,0)+(7,8+6,2+5,2+10,0)*1,0=65,200 [A] m2 
Celkem: 0,15*A=9,780 [B] m3</t>
  </si>
  <si>
    <t>12</t>
  </si>
  <si>
    <t>12573</t>
  </si>
  <si>
    <t>VYKOPÁVKY ZE ZEMNÍKŮ A SKLÁDEK TŘ. I</t>
  </si>
  <si>
    <t>položka 18220: 78,400=78,400 [A] m3 
položka 56952: 137,500*0,1=13,750 [B] m3 
Celkem: A+B=92,150 [C] m3</t>
  </si>
  <si>
    <t>13</t>
  </si>
  <si>
    <t>12930</t>
  </si>
  <si>
    <t>ČIŠTĚNÍ PŘÍKOPŮ OD NÁNOSU</t>
  </si>
  <si>
    <t>vč. odvozu a uložení na trvalou skládku v dodavatelem definované vzdálenosti 
pročištění příkopů množství 0,30m3/m * délka: 0,30*(44,0+10,0+46,0+12,0+25,0)=41,100 [A] m3 
pročištění příkopů množství 0,50m3/m * délka: 0,5*(126,0)=63,000 [B] m3 
Celkem: A+B=104,100 [C] m3</t>
  </si>
  <si>
    <t>14</t>
  </si>
  <si>
    <t>12980</t>
  </si>
  <si>
    <t>ČIŠTĚNÍ ULIČNÍCH VPUSTÍ</t>
  </si>
  <si>
    <t>KUS</t>
  </si>
  <si>
    <t>41,0=41,000 [A] ks</t>
  </si>
  <si>
    <t>15</t>
  </si>
  <si>
    <t>13273</t>
  </si>
  <si>
    <t>HLOUBENÍ RÝH ŠÍŘ DO 2M PAŽ I NEPAŽ TŘ. I</t>
  </si>
  <si>
    <t>vč. odvozu a uložení na trvalou skládku v dodavatelem definované vzdálenosti 
rýhy pro puliční vpusti: počet vpustí * hl. 1,20  m prům. š. 1,85*1,85m + rýhy pro přípojky dl. * hl. 1,5* šířka 1,0m: 
(12,0)*1,20*(1,85*1,85) + ((12,0)*3,0)*1,5*1,0=103,284 [A] m3</t>
  </si>
  <si>
    <t>16</t>
  </si>
  <si>
    <t>17581</t>
  </si>
  <si>
    <t>OBSYP POTRUBÍ A OBJEKTŮ Z NAKUPOVANÝCH MATERIÁLŮ</t>
  </si>
  <si>
    <t>rýhy pro puliční vpusti: počet vpustí * hl. 1,05  m prům. š. 1,85*1,85m + rýhy pro přípojky * hl. 1,35* šířka 1,0m: 
(12,0)*1,05*(1,85*1,85) + ((12,0)*3,0)*1,35*1,0=91,724 [A] m3</t>
  </si>
  <si>
    <t>17</t>
  </si>
  <si>
    <t>18110</t>
  </si>
  <si>
    <t>ÚPRAVA PLÁNĚ SE ZHUTNĚNÍM V HORNINĚ TŘ. I</t>
  </si>
  <si>
    <t>M2</t>
  </si>
  <si>
    <t>úprava pláně pod vrstvou: 
ŠDa fr. 0-63 TL. 200 MM - LOKÁLNí SANACE KCE VOZOVKY, 10% ACP  
0,10*((6981,0+2426,0+3051,0-4926,0)+0,1*(12,0+10,0+44,0+12,0+46,0+126,0+25,0))=755,950 [A] 
ŠDa fr. 0-63 TL. 200 MM - LOKÁLNí SANACE KCE VOZOVKY, NAVÍC SANACE AKTIVNÍ ZÓNY 5% ACP  
0,05*((6981,0+2426,0+3051,0-4926,0)+0,1*(12,0+10,0+44,0+12,0+46,0+126,0+25,0))=377,975 [B] 
kce vozovky u výměny uliční vpusti a přípojek +  výměny obruby 
(12,0)*(4,0*1,0)+((73,0)+(85,0+12)+(34,0+282,0+64,0+51,0+7,8+6,2+5,2+10,0))*1,0=678,200 [C] 
Celkem: A+B+C=1 812,125 [D] m2</t>
  </si>
  <si>
    <t>18</t>
  </si>
  <si>
    <t>18220</t>
  </si>
  <si>
    <t>ROZPROSTŘENÍ ORNICE VE SVAHU</t>
  </si>
  <si>
    <t>rozprostření ornice tl. 0,10m * šířka * délka: 
silniční obrubník, výměna: 0,10*1,0*(73,0+85,0+34,0+282,0+64,0+51,0)=58,900 [A]  m3 
sanace na IIII/3585 v km 0,442-0,468: 0,1*1,5*130,0=19,500 [B] m3 
Celkem: A+B=78,400 [C] m3</t>
  </si>
  <si>
    <t>19</t>
  </si>
  <si>
    <t>18241</t>
  </si>
  <si>
    <t>ZALOŽENÍ TRÁVNÍKU RUČNÍM VÝSEVEM</t>
  </si>
  <si>
    <t>silniční obrubník, výměna: 1,0*(73,0+85,0+34,0+282,0+64,0+51,0)=589,000 [A]  m2 
sanace na IIII/3585 v km 0,442-0,468: 1,5*130,0=195,000 [B] m2 
Celkem: A+B=784,000 [C] m2</t>
  </si>
  <si>
    <t>20</t>
  </si>
  <si>
    <t>18247</t>
  </si>
  <si>
    <t>OŠETŘOVÁNÍ TRÁVNÍKU</t>
  </si>
  <si>
    <t>Základy</t>
  </si>
  <si>
    <t>21</t>
  </si>
  <si>
    <t>21461</t>
  </si>
  <si>
    <t>SEPARAČNÍ GEOTEXTILIE</t>
  </si>
  <si>
    <t>SEPARAČNÍ GEOTEXTILIE NAD VÝMĚNOU PODLOŽÍ - NETKANÁ FILTRAČNÍ GEOTEXTILIE Z PP 200 G/M2 
LOKÁLNí SANACE KCE VOZOVKY,  SANACE AKTIVNÍ ZÓNY 5% ACP  
0,05*((6981,0+2426,0+3051,0-4926,0)+0,8*(12,0+10,0+44,0+12,0+46,0+126,0+25,0))=387,600 [A] m2</t>
  </si>
  <si>
    <t>Vodorovné konstrukce</t>
  </si>
  <si>
    <t>22</t>
  </si>
  <si>
    <t>451312</t>
  </si>
  <si>
    <t>PODKLADNÍ A VÝPLŇOVÉ VRSTVY Z PROSTÉHO BETONU C12/15</t>
  </si>
  <si>
    <t>podkladní beton C12/15-XO, tl. 0,15m 
uliční vpusti: (12,0)*0,15*1,0*1,0=1,800 [A] m3</t>
  </si>
  <si>
    <t>23</t>
  </si>
  <si>
    <t>45157</t>
  </si>
  <si>
    <t>PODKLADNÍ A VÝPLŇOVÉ VRSTVY Z KAMENIVA TĚŽENÉHO</t>
  </si>
  <si>
    <t>příčné přípojky od UV - PVC potrubí SN 12 DN 200 mm:  
((12,0)*3,0)*1,0*0,15=5,400 [B] m3</t>
  </si>
  <si>
    <t>24</t>
  </si>
  <si>
    <t>465923</t>
  </si>
  <si>
    <t>PŘEDLÁŽDĚNÍ DLAŽBY Z BETON DLAŽDIC</t>
  </si>
  <si>
    <t>kce chodníku u výměny uliční vpusti a přípojek +  výměny obruby 
(12,0)*(3,0*2,0)+((7,8+6,2+5,2+10,0))*1,0=101,200 [A] m2</t>
  </si>
  <si>
    <t>Komunikace</t>
  </si>
  <si>
    <t>25</t>
  </si>
  <si>
    <t>561431</t>
  </si>
  <si>
    <t>KAMENIVO ZPEVNĚNÉ CEMENTEM TŘ. I TL. DO 150MM</t>
  </si>
  <si>
    <t>SMĚS STMELENÁ CEMENTEM SC C8/10 TL. 130 MM - LOKÁLNí SANACE KCE VOZOVKY, 10% ACP  
0,10*(6981,0+2426,0+3051,0-4926,0)+0,8*(12,0+10,0+44,0+12,0+46,0+126,0+25,0)=973,200 [A] 
kce vozovky u výměny uliční vpusti a přípojek + výměny obruby 
(12,0)*(4,0*1,0)+((73,0)+(85,0+12)+(34,0+282,0+64,0+51,0+7,8+6,2+5,2+10,0))*1,0=678,200 [B] 
Celkem: A+B=1 651,400 [C] m2</t>
  </si>
  <si>
    <t>26</t>
  </si>
  <si>
    <t>56333</t>
  </si>
  <si>
    <t>VOZOVKOVÉ VRSTVY ZE ŠTĚRKODRTI TL. DO 150MM</t>
  </si>
  <si>
    <t>ŠDa fr. 0-32 TL. 150 MM - kce předlážděného chodníku u výměny uliční vpusti a výměny obruby 
(12,0)*(3,0*1,0)+(7,8+6,2+5,2+10,0)*1,0=65,200 [A] m2</t>
  </si>
  <si>
    <t>27</t>
  </si>
  <si>
    <t>56334</t>
  </si>
  <si>
    <t>VOZOVKOVÉ VRSTVY ZE ŠTĚRKODRTI TL. DO 200MM</t>
  </si>
  <si>
    <t>ŠDa fr. 0-63 TL. 200 MM - LOKÁLNí SANACE KCE VOZOVKY, 10% ACP  
0,10*((6981,0+2426,0+3051,0-4926,0)+0,8*(12,0+10,0+44,0+12,0+46,0+126,0+25,0))=775,200 [A] 
kce vozovky u výměny uliční vpusti a přípojek +  výměny obruby 
(12,0)*(4,0*1,0)+((73,0)+(85,0+12)+(34,0+282,0+64,0+51,0+7,8+6,2+5,2+10,0))*1,0=678,200 [B] 
Celkem: A+B=1 453,400 [C] m2</t>
  </si>
  <si>
    <t>28</t>
  </si>
  <si>
    <t>ŠDa fr. 0-63 TL. 200 MM - LOKÁLNí SANACE KCE VOZOVKY, NAVÍC SANACE AKTIVNÍ ZÓNY 5% ACP  
0,05*(6981,0+2426,0+3051,0-4926,0)+0,8*(12,0+10,0+44,0+12,0+46,0+126,0+25,0)=596,600 [A] M2</t>
  </si>
  <si>
    <t>29</t>
  </si>
  <si>
    <t>56962</t>
  </si>
  <si>
    <t>ZPEVNĚNÍ KRAJNIC Z RECYKLOVANÉHO MATERIÁLU TL DO 100MM</t>
  </si>
  <si>
    <t>tl. 100 mm, Rmat- nezpevněné krajnice 
0,5*(12,0+10,0+44,0+12,0+46,0+126,0+25,0)=137,500 [A] m2</t>
  </si>
  <si>
    <t>30</t>
  </si>
  <si>
    <t>572213</t>
  </si>
  <si>
    <t>SPOJOVACÍ POSTŘIK Z EMULZE DO 0,5KG/M2</t>
  </si>
  <si>
    <t>PS-C 0,5 KG/M2 - kce vozovky 
mezi ACO a ACL: (6981,0+2426,0+3051,0-6828,0)=5 630,000 [A] 
mezi ACP a frézovaný povrch: (6981,0+2426,0+3051,0-4926,0)+0,1*(12,0+10,0+44,0+12,0+46,0+126,0+25,0)=7 559,500 [B] 
Celkem: A+B=13 189,500 [C] m2</t>
  </si>
  <si>
    <t>31</t>
  </si>
  <si>
    <t>574A34</t>
  </si>
  <si>
    <t>ASFALTOVÝ BETON PRO OBRUSNÉ VRSTVY ACO 11+, 11S TL. 40MM</t>
  </si>
  <si>
    <t>ACO 11+ 50/70 tl. 40 mm: kce vozovky mínus plocha vozovky splaškové kanalizace 
(6981,0+2426,0+3051,0-6828,0)=5 630,000 [A] m2</t>
  </si>
  <si>
    <t>32</t>
  </si>
  <si>
    <t>574E66</t>
  </si>
  <si>
    <t>ASFALTOVÝ BETON PRO PODKLADNÍ VRSTVY ACP 16+, 16S TL. 70MM</t>
  </si>
  <si>
    <t>ACP 16+ 50/70 tl. 70 mm: (kce vozovky mínus plocha vozovky splaškové kanalizace) + 0,1m nezpevněná krajnice 
(6981,0+2426,0+3051,0-4926,0)+0,1*(12,0+10,0+44,0+12,0+46,0+126,0+25,0)=7 559,500 [A] m2</t>
  </si>
  <si>
    <t>Potrubí</t>
  </si>
  <si>
    <t>33</t>
  </si>
  <si>
    <t>87434</t>
  </si>
  <si>
    <t>POTRUBÍ Z TRUB PLASTOVÝCH ODPADNÍCH DN DO 200MM</t>
  </si>
  <si>
    <t>přípojka od UV z PVC SN 12, počet * délka 
(12,0)*3,0=36,000 [A] m</t>
  </si>
  <si>
    <t>34</t>
  </si>
  <si>
    <t>89712</t>
  </si>
  <si>
    <t>VPUSŤ KANALIZAČNÍ ULIČNÍ KOMPLETNÍ Z BETONOVÝCH DÍLCŮ</t>
  </si>
  <si>
    <t>nové uliční vpusti s plastovou mříží s rámem (500x500) D400 včetně kalového koše, výšky 1,46 m: 
celkem: 34+11+13=58ks, (53 stávajících, 5 nových, celkem 58 ks) 
předpoklad 20%: 12,0=12,000 [A] ks</t>
  </si>
  <si>
    <t>35</t>
  </si>
  <si>
    <t>899124</t>
  </si>
  <si>
    <t>MŘÍŽE Z PRYŽE SAMOSTATNÉ</t>
  </si>
  <si>
    <t>plastová mříž s rámem (500x500) D400 na uliční vpust: 58,0-12,0-5,0=41,000 [A] ks</t>
  </si>
  <si>
    <t>36</t>
  </si>
  <si>
    <t>89922</t>
  </si>
  <si>
    <t>VÝŠKOVÁ ÚPRAVA MŘÍŽÍ</t>
  </si>
  <si>
    <t>58,0-12,0-5,0=41,000 [A] ks</t>
  </si>
  <si>
    <t>37</t>
  </si>
  <si>
    <t>89923</t>
  </si>
  <si>
    <t>VÝŠKOVÁ ÚPRAVA KRYCÍCH HRNCŮ</t>
  </si>
  <si>
    <t>celkem 14,0 ks=14,000 [A]</t>
  </si>
  <si>
    <t>Ostatní konstrukce a práce</t>
  </si>
  <si>
    <t>38</t>
  </si>
  <si>
    <t>915401</t>
  </si>
  <si>
    <t>VODOROVNÉ DOPRAVNÍ ZNAČENÍ BETON PREFABRIK - DODÁVKA A POKLÁDKA</t>
  </si>
  <si>
    <t>BETONOVÉ VODÍCÍ PROUŽKY (500x250x100) do betonového lože C 20/25 nXF3  
šířka 0,25 * DÉLKA: 0,25*(33,0)=8,250 [A] m2</t>
  </si>
  <si>
    <t>39</t>
  </si>
  <si>
    <t>917211</t>
  </si>
  <si>
    <t>ZÁHONOVÉ OBRUBY Z BETONOVÝCH OBRUBNÍKŮ ŠÍŘ 50MM</t>
  </si>
  <si>
    <t>OBRUBNÍK ZAHRADNÍ (500/250/50) do betonového lože C 20/25 nXF3 
(12,0)*2,0=24,000 [A] m</t>
  </si>
  <si>
    <t>40</t>
  </si>
  <si>
    <t>917224</t>
  </si>
  <si>
    <t>SILNIČNÍ A CHODNÍKOVÉ OBRUBY Z BETONOVÝCH OBRUBNÍKŮ ŠÍŘ 150MM</t>
  </si>
  <si>
    <t>OBRUBNÍK BETONOVÝ SILNIČNÍ (1000/250/150) do betonového lože C 20/25 nXF3 
73+(85,0+12)+(34,0+282,0+64,0+51,0+7,8+6,2+5,2+10,0)=630,200 [A] m 
u výměny uliční vpusti  
(12,0)*3,0=36,000 [B] m 
Celkem: A+B=666,200 [C] m</t>
  </si>
  <si>
    <t>41</t>
  </si>
  <si>
    <t>919111</t>
  </si>
  <si>
    <t>ŘEZÁNÍ ASFALTOVÉHO KRYTU VOZOVEK TL DO 50MM</t>
  </si>
  <si>
    <t>celkem boční napojení, konec, začátek úseku: (8,4+11,3+6,6+16,7+13,3+63,3+8,6+22,3+6,6+9,1+4,1+5,7+4,9)+(26,3+9,5+5,2+12,0+33,2+13,8+5,6+16,9+4,4)+(14,8+13,1+5,9+8,4+23,6+8,3+6,0+12,0+8,5)=408,400 [A] m 
na středu silnice: (934,0-14,0+16,0)+(376,0)+(468,0)=1 780,000 [B] m 
Celkem: A+B=2 188,400 [C] m</t>
  </si>
  <si>
    <t>42</t>
  </si>
  <si>
    <t>931324</t>
  </si>
  <si>
    <t>TĚSNĚNÍ DILATAČ SPAR ASF ZÁLIVKOU MODIFIK PRŮŘ DO 400MM2</t>
  </si>
  <si>
    <t>43</t>
  </si>
  <si>
    <t>96687</t>
  </si>
  <si>
    <t>VYBOURÁNÍ ULIČNÍCH VPUSTÍ KOMPLETNÍCH</t>
  </si>
  <si>
    <t>vč. odvozu na trvalou skládku v dodavatelem definované vzdálenosti 
12,0-5,0=7,000 [A]</t>
  </si>
  <si>
    <t>44</t>
  </si>
  <si>
    <t>96711</t>
  </si>
  <si>
    <t>VYBOURÁNÍ ČÁSTÍ KONSTRUKCÍ Z BETON DÍLCŮ</t>
  </si>
  <si>
    <t>vč. odvozu na trvalou skládku v dodavatelem definované vzdálenosti 
odstranění mříží uličních vpustí včetně rámu: (58,0-12,0-5,0)=41,000 [A] ks 
Celkem: A*(0,6*0,6*0,06)=0,886 [B]  m3</t>
  </si>
  <si>
    <t>45</t>
  </si>
  <si>
    <t>969234</t>
  </si>
  <si>
    <t>VYBOURÁNÍ POTRUBÍ DN DO 200MM KANALIZAČ</t>
  </si>
  <si>
    <t>vč. odvozu na trvalou skládku v dodavatelem definované vzdálenosti 
přípojka od HV - potrubí z PVC-U-SN12-DN 200 mm-plnostěnná hladká konstrukce 
(12,0-5,0)*3,0=21,000 [A]</t>
  </si>
  <si>
    <t>SO 181</t>
  </si>
  <si>
    <t>Dočasné dopravní opatření</t>
  </si>
  <si>
    <t>914132</t>
  </si>
  <si>
    <t>DOPRAVNÍ ZNAČKY ZÁKLADNÍ VELIKOSTI OCELOVÉ FÓLIE TŘ 2 - MONTÁŽ S PŘEMÍSTĚNÍM</t>
  </si>
  <si>
    <t>dle D.2.2. SCHÉMA DOČASNÉHO DOPRAVNÍHO OPATŘENÍ 
objízdná trasa:  28,0=28,000 [A] 
na stavbě:  18,0=18,000 [B] 
Celkem: A+B=46,000 [C] ks</t>
  </si>
  <si>
    <t>914133</t>
  </si>
  <si>
    <t>DOPRAVNÍ ZNAČKY ZÁKLADNÍ VELIKOSTI OCELOVÉ FÓLIE TŘ 2 - DEMONTÁŽ</t>
  </si>
  <si>
    <t>objízdná trasa:  28,0=28,000 [A] 
na stavbě:  18,0=18,000 [B] 
Celkem: A+B=46,000 [C] ks</t>
  </si>
  <si>
    <t>914139</t>
  </si>
  <si>
    <t>DOPRAV ZNAČKY ZÁKLAD VEL OCEL FÓLIE TŘ 2 - NÁJEMNÉ</t>
  </si>
  <si>
    <t>KSDEN</t>
  </si>
  <si>
    <t>objízdná trasa:  28,0 * 31 * 1=868,000 [A] 
na stavbě:  18,0 * 31 * 1=558,000 [B] 
Celkem: A+B=1 426,000 [C] ksden</t>
  </si>
  <si>
    <t>914432</t>
  </si>
  <si>
    <t>DOPRAVNÍ ZNAČKY 100X150CM OCELOVÉ FÓLIE TŘ 2 - MONTÁŽ S PŘEMÍSTĚNÍM</t>
  </si>
  <si>
    <t>dle D.2.2. SCHÉMA DOČASNÉHO DOPRAVNÍHO OPATŘENÍ 
objízdná trasa:  4,0=4,000 [A] ks</t>
  </si>
  <si>
    <t>914433</t>
  </si>
  <si>
    <t>DOPRAVNÍ ZNAČKY 100X150CM OCELOVÉ FÓLIE TŘ 2 - DEMONTÁŽ</t>
  </si>
  <si>
    <t>objízdná trasa:  4,0=4,000 [A] ks</t>
  </si>
  <si>
    <t>914439</t>
  </si>
  <si>
    <t>DOPRAV ZNAČKY 100X150CM OCEL FÓLIE TŘ 2 - NÁJEMNÉ</t>
  </si>
  <si>
    <t>objízdná trasa:  4,0 * 31 * 1=124,000 [A] ksden</t>
  </si>
  <si>
    <t>916152</t>
  </si>
  <si>
    <t>SEMAFOROVÁ PŘENOSNÁ SOUPRAVA - MONTÁŽ S PŘESUNEM</t>
  </si>
  <si>
    <t>na stavbě: 2,0=2,000 [A] ks</t>
  </si>
  <si>
    <t>916153</t>
  </si>
  <si>
    <t>SEMAFOROVÁ PŘENOSNÁ SOUPRAVA - DEMONTÁŽ</t>
  </si>
  <si>
    <t>916159</t>
  </si>
  <si>
    <t>SEMAFOROVÁ PŘENOSNÁ SOUPRAVA - NÁJEMNÉ</t>
  </si>
  <si>
    <t>na stavbě:  2 * 31 *1=62,000 [A] ksden</t>
  </si>
  <si>
    <t>916322</t>
  </si>
  <si>
    <t>DOPRAVNÍ ZÁBRANY Z2 S FÓLIÍ TŘ 2 - MONTÁŽ S PŘESUNEM</t>
  </si>
  <si>
    <t>dle D.2.2. SCHÉMA DOČASNÉHO DOPRAVNÍHO OPATŘENÍ 
objízdná trasa: 6,0=6,000 [A] 
na stavbě:  2,0=2,000 [B] 
Celkem: A+B=8,000 [C] ks</t>
  </si>
  <si>
    <t>916323</t>
  </si>
  <si>
    <t>DOPRAVNÍ ZÁBRANY Z2 S FÓLIÍ TŘ 2 - DEMONTÁŽ</t>
  </si>
  <si>
    <t>objízdná trasa: 6,0=6,000 [A] 
na stavbě:  2,0=2,000 [B] 
Celkem: A+B=8,000 [C] ks</t>
  </si>
  <si>
    <t>916329</t>
  </si>
  <si>
    <t>DOPRAVNÍ ZÁBRANY Z2 S FÓLIÍ TŘ 2 - NÁJEMNÉ</t>
  </si>
  <si>
    <t>objízdná trasa:  6,0 * 31 * 1=186,000 [A] 
na stavbě:  2,0 * 31 * 1=62,000 [B] 
Celkem: A+B=248,000 [C] ksden</t>
  </si>
  <si>
    <t>916362</t>
  </si>
  <si>
    <t>SMĚROVACÍ DESKY Z4 OBOUSTR S FÓLIÍ TŘ 2 - MONTÁŽ S PŘESUNEM</t>
  </si>
  <si>
    <t>dle D.2.2. SCHÉMA DOČASNÉHO DOPRAVNÍHO OPATŘENÍ 
na stavbě:  20,0=20,000 [A] ks</t>
  </si>
  <si>
    <t>916363</t>
  </si>
  <si>
    <t>SMĚROVACÍ DESKY Z4 OBOUSTR S FÓLIÍ TŘ 2 - DEMONTÁŽ</t>
  </si>
  <si>
    <t>na stavbě:  20,0=20,000 [A] ks</t>
  </si>
  <si>
    <t>916369</t>
  </si>
  <si>
    <t>SMĚROVACÍ DESKY Z4 OBOUSTR S FÓLIÍ TŘ 2 - NÁJEMNÉ</t>
  </si>
  <si>
    <t>na stavbě:  20 * 31 * 1=620,000 [A] ksden</t>
  </si>
  <si>
    <t>916712</t>
  </si>
  <si>
    <t>UPEVŇOVACÍ KONSTR - PODKLADNÍ DESKA POD 28KG - MONTÁŽ S PŘESUNEM</t>
  </si>
  <si>
    <t>dle D.2.2. SCHÉMA DOČASNÉHO DOPRAVNÍHO OPATŘENÍ 
objízdná trasa značka:  2*28,0=56,000 [A] 
objízdná trasa značka 100x150: 3*4,0=12,000 [B] 
objízdná trasa zábrany Z2: 2*6,0=12,000 [C] 
na stavbě značka:  2*18,0=36,000 [D] 
na stavbě zábrany Z2: 2*2,0=4,000 [E] 
na stavbě směrovací desky Z4: 1*20,0=20,000 [F] 
Celkem: A+B+C+D+E+F=140,000 [G] ks</t>
  </si>
  <si>
    <t>916713</t>
  </si>
  <si>
    <t>UPEVŇOVACÍ KONSTR - PODKLADNÍ DESKA POD 28KG - DEMONTÁŽ</t>
  </si>
  <si>
    <t>objízdná trasa značka:  2*28,0=56,000 [A] 
objízdná trasa značka 100x150: 3*4,0=12,000 [B] 
objízdná trasa zábrany Z2: 2*6,0=12,000 [C] 
na stavbě značka:  2*18,0=36,000 [D] 
na stavbě zábrany Z2: 2*2,0=4,000 [E] 
na stavbě směrovací desky Z4: 1*20,0=20,000 [F] 
Celkem: A+B+C+D+E+F=140,000 [G] ks</t>
  </si>
  <si>
    <t>916719</t>
  </si>
  <si>
    <t>UPEVŇOVACÍ KONSTR - PODKLAD DESKA POD 28KG - NÁJEMNÉ</t>
  </si>
  <si>
    <t>objízdná trasa značka:  2*28,0=56,000 [A] 
objízdná trasa značka 100x150: 3*4,0=12,000 [B] 
objízdná trasa zábrany Z2: 2*6,0=12,000 [C] 
na stavbě značka:  2*18,0=36,000 [D] 
na stavbě zábrany Z2: 2*2,0=4,000 [E] 
na stavbě směrovací desky Z4: 1*20,0=20,000 [F] 
Celkem: (A+B+C+D+E+F) * 31 * 1=4 340,000 [G]  ksden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</si>
</sst>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</f>
      </c>
      <c s="1"/>
      <c s="1"/>
    </row>
    <row r="7" spans="1:5" ht="12.75" customHeight="1">
      <c r="A7" s="1"/>
      <c s="4" t="s">
        <v>5</v>
      </c>
      <c s="7">
        <f>0+E10+E11+E12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66</v>
      </c>
      <c s="20" t="s">
        <v>67</v>
      </c>
      <c s="21">
        <f>'SO 121'!I3</f>
      </c>
      <c s="21">
        <f>'SO 121'!O2</f>
      </c>
      <c s="21">
        <f>C11+D11</f>
      </c>
    </row>
    <row r="12" spans="1:5" ht="12.75" customHeight="1">
      <c r="A12" s="20" t="s">
        <v>246</v>
      </c>
      <c s="20" t="s">
        <v>247</v>
      </c>
      <c s="21">
        <f>'SO 181'!I3</f>
      </c>
      <c s="21">
        <f>'SO 181'!O2</f>
      </c>
      <c s="2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</f>
      </c>
      <c>
        <f>0+O9+O12+O15+O18+O21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02">
      <c r="A11" s="39" t="s">
        <v>51</v>
      </c>
      <c r="E11" s="38" t="s">
        <v>52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55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51">
      <c r="A14" s="39" t="s">
        <v>51</v>
      </c>
      <c r="E14" s="38" t="s">
        <v>56</v>
      </c>
    </row>
    <row r="15" spans="1:16" ht="12.75">
      <c r="A15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38.25">
      <c r="A17" s="39" t="s">
        <v>51</v>
      </c>
      <c r="E17" s="38" t="s">
        <v>59</v>
      </c>
    </row>
    <row r="18" spans="1:16" ht="12.75">
      <c r="A18" s="25" t="s">
        <v>45</v>
      </c>
      <c s="29" t="s">
        <v>33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38.25">
      <c r="A20" s="39" t="s">
        <v>51</v>
      </c>
      <c r="E20" s="38" t="s">
        <v>62</v>
      </c>
    </row>
    <row r="21" spans="1:16" ht="12.75">
      <c r="A21" s="25" t="s">
        <v>45</v>
      </c>
      <c s="29" t="s">
        <v>35</v>
      </c>
      <c s="29" t="s">
        <v>63</v>
      </c>
      <c s="25" t="s">
        <v>47</v>
      </c>
      <c s="30" t="s">
        <v>64</v>
      </c>
      <c s="31" t="s">
        <v>49</v>
      </c>
      <c s="32">
        <v>2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65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0+O8+O18+O70+O74+O84+O109+O125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</v>
      </c>
      <c s="40">
        <f>0+I8+I18+I70+I74+I84+I109+I125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66</v>
      </c>
      <c s="6"/>
      <c s="18" t="s">
        <v>67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68</v>
      </c>
      <c s="25" t="s">
        <v>47</v>
      </c>
      <c s="30" t="s">
        <v>69</v>
      </c>
      <c s="31" t="s">
        <v>70</v>
      </c>
      <c s="32">
        <v>1622.352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02">
      <c r="A11" s="39" t="s">
        <v>51</v>
      </c>
      <c r="E11" s="38" t="s">
        <v>71</v>
      </c>
    </row>
    <row r="12" spans="1:16" ht="12.75">
      <c r="A12" s="25" t="s">
        <v>45</v>
      </c>
      <c s="29" t="s">
        <v>23</v>
      </c>
      <c s="29" t="s">
        <v>72</v>
      </c>
      <c s="25" t="s">
        <v>47</v>
      </c>
      <c s="30" t="s">
        <v>73</v>
      </c>
      <c s="31" t="s">
        <v>70</v>
      </c>
      <c s="32">
        <v>184.015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89.25">
      <c r="A14" s="39" t="s">
        <v>51</v>
      </c>
      <c r="E14" s="38" t="s">
        <v>74</v>
      </c>
    </row>
    <row r="15" spans="1:16" ht="12.75">
      <c r="A15" s="25" t="s">
        <v>45</v>
      </c>
      <c s="29" t="s">
        <v>22</v>
      </c>
      <c s="29" t="s">
        <v>75</v>
      </c>
      <c s="25" t="s">
        <v>47</v>
      </c>
      <c s="30" t="s">
        <v>76</v>
      </c>
      <c s="31" t="s">
        <v>70</v>
      </c>
      <c s="32">
        <v>172.099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25.5">
      <c r="A17" s="37" t="s">
        <v>51</v>
      </c>
      <c r="E17" s="38" t="s">
        <v>77</v>
      </c>
    </row>
    <row r="18" spans="1:18" ht="12.75" customHeight="1">
      <c r="A18" s="6" t="s">
        <v>43</v>
      </c>
      <c s="6"/>
      <c s="42" t="s">
        <v>29</v>
      </c>
      <c s="6"/>
      <c s="27" t="s">
        <v>78</v>
      </c>
      <c s="6"/>
      <c s="6"/>
      <c s="6"/>
      <c s="43">
        <f>0+Q18</f>
      </c>
      <c r="O18">
        <f>0+R18</f>
      </c>
      <c r="Q18">
        <f>0+I19+I22+I25+I28+I31+I34+I37+I40+I43+I46+I49+I52+I55+I58+I61+I64+I67</f>
      </c>
      <c>
        <f>0+O19+O22+O25+O28+O31+O34+O37+O40+O43+O46+O49+O52+O55+O58+O61+O64+O67</f>
      </c>
    </row>
    <row r="19" spans="1:16" ht="12.75">
      <c r="A19" s="25" t="s">
        <v>45</v>
      </c>
      <c s="29" t="s">
        <v>33</v>
      </c>
      <c s="29" t="s">
        <v>79</v>
      </c>
      <c s="25" t="s">
        <v>47</v>
      </c>
      <c s="30" t="s">
        <v>80</v>
      </c>
      <c s="31" t="s">
        <v>81</v>
      </c>
      <c s="32">
        <v>71.708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47</v>
      </c>
    </row>
    <row r="21" spans="1:5" ht="127.5">
      <c r="A21" s="39" t="s">
        <v>51</v>
      </c>
      <c r="E21" s="38" t="s">
        <v>82</v>
      </c>
    </row>
    <row r="22" spans="1:16" ht="12.75">
      <c r="A22" s="25" t="s">
        <v>45</v>
      </c>
      <c s="29" t="s">
        <v>35</v>
      </c>
      <c s="29" t="s">
        <v>83</v>
      </c>
      <c s="25" t="s">
        <v>47</v>
      </c>
      <c s="30" t="s">
        <v>84</v>
      </c>
      <c s="31" t="s">
        <v>85</v>
      </c>
      <c s="32">
        <v>24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25.5">
      <c r="A24" s="39" t="s">
        <v>51</v>
      </c>
      <c r="E24" s="38" t="s">
        <v>86</v>
      </c>
    </row>
    <row r="25" spans="1:16" ht="12.75">
      <c r="A25" s="25" t="s">
        <v>45</v>
      </c>
      <c s="29" t="s">
        <v>37</v>
      </c>
      <c s="29" t="s">
        <v>87</v>
      </c>
      <c s="25" t="s">
        <v>47</v>
      </c>
      <c s="30" t="s">
        <v>88</v>
      </c>
      <c s="31" t="s">
        <v>85</v>
      </c>
      <c s="32">
        <v>666.2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76.5">
      <c r="A27" s="39" t="s">
        <v>51</v>
      </c>
      <c r="E27" s="38" t="s">
        <v>89</v>
      </c>
    </row>
    <row r="28" spans="1:16" ht="12.75">
      <c r="A28" s="25" t="s">
        <v>45</v>
      </c>
      <c s="29" t="s">
        <v>90</v>
      </c>
      <c s="29" t="s">
        <v>91</v>
      </c>
      <c s="25" t="s">
        <v>47</v>
      </c>
      <c s="30" t="s">
        <v>92</v>
      </c>
      <c s="31" t="s">
        <v>81</v>
      </c>
      <c s="32">
        <v>754.365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102">
      <c r="A30" s="39" t="s">
        <v>51</v>
      </c>
      <c r="E30" s="38" t="s">
        <v>93</v>
      </c>
    </row>
    <row r="31" spans="1:16" ht="12.75">
      <c r="A31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81</v>
      </c>
      <c s="32">
        <v>78.4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76.5">
      <c r="A33" s="39" t="s">
        <v>51</v>
      </c>
      <c r="E33" s="38" t="s">
        <v>97</v>
      </c>
    </row>
    <row r="34" spans="1:16" ht="12.75">
      <c r="A34" s="25" t="s">
        <v>45</v>
      </c>
      <c s="29" t="s">
        <v>40</v>
      </c>
      <c s="29" t="s">
        <v>98</v>
      </c>
      <c s="25" t="s">
        <v>99</v>
      </c>
      <c s="30" t="s">
        <v>100</v>
      </c>
      <c s="31" t="s">
        <v>81</v>
      </c>
      <c s="32">
        <v>462.392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14.75">
      <c r="A36" s="39" t="s">
        <v>51</v>
      </c>
      <c r="E36" s="38" t="s">
        <v>101</v>
      </c>
    </row>
    <row r="37" spans="1:16" ht="12.75">
      <c r="A37" s="25" t="s">
        <v>45</v>
      </c>
      <c s="29" t="s">
        <v>42</v>
      </c>
      <c s="29" t="s">
        <v>98</v>
      </c>
      <c s="25" t="s">
        <v>102</v>
      </c>
      <c s="30" t="s">
        <v>100</v>
      </c>
      <c s="31" t="s">
        <v>81</v>
      </c>
      <c s="32">
        <v>119.32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76.5">
      <c r="A39" s="39" t="s">
        <v>51</v>
      </c>
      <c r="E39" s="38" t="s">
        <v>103</v>
      </c>
    </row>
    <row r="40" spans="1:16" ht="12.75">
      <c r="A40" s="25" t="s">
        <v>45</v>
      </c>
      <c s="29" t="s">
        <v>104</v>
      </c>
      <c s="29" t="s">
        <v>98</v>
      </c>
      <c s="25" t="s">
        <v>105</v>
      </c>
      <c s="30" t="s">
        <v>100</v>
      </c>
      <c s="31" t="s">
        <v>81</v>
      </c>
      <c s="32">
        <v>9.78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47</v>
      </c>
    </row>
    <row r="42" spans="1:5" ht="51">
      <c r="A42" s="39" t="s">
        <v>51</v>
      </c>
      <c r="E42" s="38" t="s">
        <v>106</v>
      </c>
    </row>
    <row r="43" spans="1:16" ht="12.75">
      <c r="A43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81</v>
      </c>
      <c s="32">
        <v>92.15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38.25">
      <c r="A45" s="39" t="s">
        <v>51</v>
      </c>
      <c r="E45" s="38" t="s">
        <v>110</v>
      </c>
    </row>
    <row r="46" spans="1:16" ht="12.75">
      <c r="A46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81</v>
      </c>
      <c s="32">
        <v>104.1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63.75">
      <c r="A48" s="39" t="s">
        <v>51</v>
      </c>
      <c r="E48" s="38" t="s">
        <v>114</v>
      </c>
    </row>
    <row r="49" spans="1:16" ht="12.75">
      <c r="A49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118</v>
      </c>
      <c s="32">
        <v>41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9" t="s">
        <v>51</v>
      </c>
      <c r="E51" s="38" t="s">
        <v>119</v>
      </c>
    </row>
    <row r="52" spans="1:16" ht="12.75">
      <c r="A52" s="25" t="s">
        <v>45</v>
      </c>
      <c s="29" t="s">
        <v>120</v>
      </c>
      <c s="29" t="s">
        <v>121</v>
      </c>
      <c s="25" t="s">
        <v>47</v>
      </c>
      <c s="30" t="s">
        <v>122</v>
      </c>
      <c s="31" t="s">
        <v>81</v>
      </c>
      <c s="32">
        <v>103.284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47</v>
      </c>
    </row>
    <row r="54" spans="1:5" ht="51">
      <c r="A54" s="39" t="s">
        <v>51</v>
      </c>
      <c r="E54" s="38" t="s">
        <v>123</v>
      </c>
    </row>
    <row r="55" spans="1:16" ht="12.75">
      <c r="A55" s="25" t="s">
        <v>45</v>
      </c>
      <c s="29" t="s">
        <v>124</v>
      </c>
      <c s="29" t="s">
        <v>125</v>
      </c>
      <c s="25" t="s">
        <v>47</v>
      </c>
      <c s="30" t="s">
        <v>126</v>
      </c>
      <c s="31" t="s">
        <v>81</v>
      </c>
      <c s="32">
        <v>91.724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47</v>
      </c>
    </row>
    <row r="57" spans="1:5" ht="38.25">
      <c r="A57" s="39" t="s">
        <v>51</v>
      </c>
      <c r="E57" s="38" t="s">
        <v>127</v>
      </c>
    </row>
    <row r="58" spans="1:16" ht="12.75">
      <c r="A58" s="25" t="s">
        <v>45</v>
      </c>
      <c s="29" t="s">
        <v>128</v>
      </c>
      <c s="29" t="s">
        <v>129</v>
      </c>
      <c s="25" t="s">
        <v>47</v>
      </c>
      <c s="30" t="s">
        <v>130</v>
      </c>
      <c s="31" t="s">
        <v>131</v>
      </c>
      <c s="32">
        <v>1812.125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53">
      <c r="A60" s="39" t="s">
        <v>51</v>
      </c>
      <c r="E60" s="38" t="s">
        <v>132</v>
      </c>
    </row>
    <row r="61" spans="1:16" ht="12.75">
      <c r="A61" s="25" t="s">
        <v>45</v>
      </c>
      <c s="29" t="s">
        <v>133</v>
      </c>
      <c s="29" t="s">
        <v>134</v>
      </c>
      <c s="25" t="s">
        <v>47</v>
      </c>
      <c s="30" t="s">
        <v>135</v>
      </c>
      <c s="31" t="s">
        <v>81</v>
      </c>
      <c s="32">
        <v>78.4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47</v>
      </c>
    </row>
    <row r="63" spans="1:5" ht="63.75">
      <c r="A63" s="39" t="s">
        <v>51</v>
      </c>
      <c r="E63" s="38" t="s">
        <v>136</v>
      </c>
    </row>
    <row r="64" spans="1:16" ht="12.75">
      <c r="A64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131</v>
      </c>
      <c s="32">
        <v>784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47</v>
      </c>
    </row>
    <row r="66" spans="1:5" ht="38.25">
      <c r="A66" s="39" t="s">
        <v>51</v>
      </c>
      <c r="E66" s="38" t="s">
        <v>140</v>
      </c>
    </row>
    <row r="67" spans="1:16" ht="12.75">
      <c r="A67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131</v>
      </c>
      <c s="32">
        <v>784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47</v>
      </c>
    </row>
    <row r="69" spans="1:5" ht="38.25">
      <c r="A69" s="37" t="s">
        <v>51</v>
      </c>
      <c r="E69" s="38" t="s">
        <v>140</v>
      </c>
    </row>
    <row r="70" spans="1:18" ht="12.75" customHeight="1">
      <c r="A70" s="6" t="s">
        <v>43</v>
      </c>
      <c s="6"/>
      <c s="42" t="s">
        <v>23</v>
      </c>
      <c s="6"/>
      <c s="27" t="s">
        <v>144</v>
      </c>
      <c s="6"/>
      <c s="6"/>
      <c s="6"/>
      <c s="43">
        <f>0+Q70</f>
      </c>
      <c r="O70">
        <f>0+R70</f>
      </c>
      <c r="Q70">
        <f>0+I71</f>
      </c>
      <c>
        <f>0+O71</f>
      </c>
    </row>
    <row r="71" spans="1:16" ht="12.75">
      <c r="A71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131</v>
      </c>
      <c s="32">
        <v>387.6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47</v>
      </c>
    </row>
    <row r="73" spans="1:5" ht="63.75">
      <c r="A73" s="37" t="s">
        <v>51</v>
      </c>
      <c r="E73" s="38" t="s">
        <v>148</v>
      </c>
    </row>
    <row r="74" spans="1:18" ht="12.75" customHeight="1">
      <c r="A74" s="6" t="s">
        <v>43</v>
      </c>
      <c s="6"/>
      <c s="42" t="s">
        <v>33</v>
      </c>
      <c s="6"/>
      <c s="27" t="s">
        <v>149</v>
      </c>
      <c s="6"/>
      <c s="6"/>
      <c s="6"/>
      <c s="43">
        <f>0+Q74</f>
      </c>
      <c r="O74">
        <f>0+R74</f>
      </c>
      <c r="Q74">
        <f>0+I75+I78+I81</f>
      </c>
      <c>
        <f>0+O75+O78+O81</f>
      </c>
    </row>
    <row r="75" spans="1:16" ht="12.75">
      <c r="A75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81</v>
      </c>
      <c s="32">
        <v>1.8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47</v>
      </c>
    </row>
    <row r="77" spans="1:5" ht="25.5">
      <c r="A77" s="39" t="s">
        <v>51</v>
      </c>
      <c r="E77" s="38" t="s">
        <v>153</v>
      </c>
    </row>
    <row r="78" spans="1:16" ht="12.75">
      <c r="A78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81</v>
      </c>
      <c s="32">
        <v>5.4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25.5">
      <c r="A80" s="39" t="s">
        <v>51</v>
      </c>
      <c r="E80" s="38" t="s">
        <v>157</v>
      </c>
    </row>
    <row r="81" spans="1:16" ht="12.75">
      <c r="A81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131</v>
      </c>
      <c s="32">
        <v>101.2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47</v>
      </c>
    </row>
    <row r="83" spans="1:5" ht="25.5">
      <c r="A83" s="37" t="s">
        <v>51</v>
      </c>
      <c r="E83" s="38" t="s">
        <v>161</v>
      </c>
    </row>
    <row r="84" spans="1:18" ht="12.75" customHeight="1">
      <c r="A84" s="6" t="s">
        <v>43</v>
      </c>
      <c s="6"/>
      <c s="42" t="s">
        <v>35</v>
      </c>
      <c s="6"/>
      <c s="27" t="s">
        <v>162</v>
      </c>
      <c s="6"/>
      <c s="6"/>
      <c s="6"/>
      <c s="43">
        <f>0+Q84</f>
      </c>
      <c r="O84">
        <f>0+R84</f>
      </c>
      <c r="Q84">
        <f>0+I85+I88+I91+I94+I97+I100+I103+I106</f>
      </c>
      <c>
        <f>0+O85+O88+O91+O94+O97+O100+O103+O106</f>
      </c>
    </row>
    <row r="85" spans="1:16" ht="12.75">
      <c r="A85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131</v>
      </c>
      <c s="32">
        <v>1651.4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47</v>
      </c>
    </row>
    <row r="87" spans="1:5" ht="102">
      <c r="A87" s="39" t="s">
        <v>51</v>
      </c>
      <c r="E87" s="38" t="s">
        <v>166</v>
      </c>
    </row>
    <row r="88" spans="1:16" ht="12.75">
      <c r="A88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131</v>
      </c>
      <c s="32">
        <v>65.2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47</v>
      </c>
    </row>
    <row r="90" spans="1:5" ht="38.25">
      <c r="A90" s="39" t="s">
        <v>51</v>
      </c>
      <c r="E90" s="38" t="s">
        <v>170</v>
      </c>
    </row>
    <row r="91" spans="1:16" ht="12.75">
      <c r="A91" s="25" t="s">
        <v>45</v>
      </c>
      <c s="29" t="s">
        <v>171</v>
      </c>
      <c s="29" t="s">
        <v>172</v>
      </c>
      <c s="25" t="s">
        <v>99</v>
      </c>
      <c s="30" t="s">
        <v>173</v>
      </c>
      <c s="31" t="s">
        <v>131</v>
      </c>
      <c s="32">
        <v>1453.4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47</v>
      </c>
    </row>
    <row r="93" spans="1:5" ht="89.25">
      <c r="A93" s="39" t="s">
        <v>51</v>
      </c>
      <c r="E93" s="38" t="s">
        <v>174</v>
      </c>
    </row>
    <row r="94" spans="1:16" ht="12.75">
      <c r="A94" s="25" t="s">
        <v>45</v>
      </c>
      <c s="29" t="s">
        <v>175</v>
      </c>
      <c s="29" t="s">
        <v>172</v>
      </c>
      <c s="25" t="s">
        <v>102</v>
      </c>
      <c s="30" t="s">
        <v>173</v>
      </c>
      <c s="31" t="s">
        <v>131</v>
      </c>
      <c s="32">
        <v>596.6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51">
      <c r="A96" s="39" t="s">
        <v>51</v>
      </c>
      <c r="E96" s="38" t="s">
        <v>176</v>
      </c>
    </row>
    <row r="97" spans="1:16" ht="12.75">
      <c r="A97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131</v>
      </c>
      <c s="32">
        <v>137.5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50</v>
      </c>
      <c r="E98" s="36" t="s">
        <v>47</v>
      </c>
    </row>
    <row r="99" spans="1:5" ht="25.5">
      <c r="A99" s="39" t="s">
        <v>51</v>
      </c>
      <c r="E99" s="38" t="s">
        <v>180</v>
      </c>
    </row>
    <row r="100" spans="1:16" ht="12.75">
      <c r="A100" s="25" t="s">
        <v>45</v>
      </c>
      <c s="29" t="s">
        <v>181</v>
      </c>
      <c s="29" t="s">
        <v>182</v>
      </c>
      <c s="25" t="s">
        <v>47</v>
      </c>
      <c s="30" t="s">
        <v>183</v>
      </c>
      <c s="31" t="s">
        <v>131</v>
      </c>
      <c s="32">
        <v>13189.5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47</v>
      </c>
    </row>
    <row r="102" spans="1:5" ht="63.75">
      <c r="A102" s="39" t="s">
        <v>51</v>
      </c>
      <c r="E102" s="38" t="s">
        <v>184</v>
      </c>
    </row>
    <row r="103" spans="1:16" ht="12.75">
      <c r="A103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131</v>
      </c>
      <c s="32">
        <v>5630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47</v>
      </c>
    </row>
    <row r="105" spans="1:5" ht="38.25">
      <c r="A105" s="39" t="s">
        <v>51</v>
      </c>
      <c r="E105" s="38" t="s">
        <v>188</v>
      </c>
    </row>
    <row r="106" spans="1:16" ht="12.75">
      <c r="A106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131</v>
      </c>
      <c s="32">
        <v>7559.5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51">
      <c r="A108" s="37" t="s">
        <v>51</v>
      </c>
      <c r="E108" s="38" t="s">
        <v>192</v>
      </c>
    </row>
    <row r="109" spans="1:18" ht="12.75" customHeight="1">
      <c r="A109" s="6" t="s">
        <v>43</v>
      </c>
      <c s="6"/>
      <c s="42" t="s">
        <v>94</v>
      </c>
      <c s="6"/>
      <c s="27" t="s">
        <v>193</v>
      </c>
      <c s="6"/>
      <c s="6"/>
      <c s="6"/>
      <c s="43">
        <f>0+Q109</f>
      </c>
      <c r="O109">
        <f>0+R109</f>
      </c>
      <c r="Q109">
        <f>0+I110+I113+I116+I119+I122</f>
      </c>
      <c>
        <f>0+O110+O113+O116+O119+O122</f>
      </c>
    </row>
    <row r="110" spans="1:16" ht="12.75">
      <c r="A110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85</v>
      </c>
      <c s="32">
        <v>36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25.5">
      <c r="A112" s="39" t="s">
        <v>51</v>
      </c>
      <c r="E112" s="38" t="s">
        <v>197</v>
      </c>
    </row>
    <row r="113" spans="1:16" ht="12.75">
      <c r="A113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118</v>
      </c>
      <c s="32">
        <v>12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50</v>
      </c>
      <c r="E114" s="36" t="s">
        <v>47</v>
      </c>
    </row>
    <row r="115" spans="1:5" ht="51">
      <c r="A115" s="39" t="s">
        <v>51</v>
      </c>
      <c r="E115" s="38" t="s">
        <v>201</v>
      </c>
    </row>
    <row r="116" spans="1:16" ht="12.75">
      <c r="A116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118</v>
      </c>
      <c s="32">
        <v>41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12.75">
      <c r="A118" s="39" t="s">
        <v>51</v>
      </c>
      <c r="E118" s="38" t="s">
        <v>205</v>
      </c>
    </row>
    <row r="119" spans="1:16" ht="12.75">
      <c r="A119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118</v>
      </c>
      <c s="32">
        <v>41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12.75">
      <c r="A121" s="39" t="s">
        <v>51</v>
      </c>
      <c r="E121" s="38" t="s">
        <v>209</v>
      </c>
    </row>
    <row r="122" spans="1:16" ht="12.75">
      <c r="A122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118</v>
      </c>
      <c s="32">
        <v>14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7" t="s">
        <v>51</v>
      </c>
      <c r="E124" s="38" t="s">
        <v>213</v>
      </c>
    </row>
    <row r="125" spans="1:18" ht="12.75" customHeight="1">
      <c r="A125" s="6" t="s">
        <v>43</v>
      </c>
      <c s="6"/>
      <c s="42" t="s">
        <v>40</v>
      </c>
      <c s="6"/>
      <c s="27" t="s">
        <v>214</v>
      </c>
      <c s="6"/>
      <c s="6"/>
      <c s="6"/>
      <c s="43">
        <f>0+Q125</f>
      </c>
      <c r="O125">
        <f>0+R125</f>
      </c>
      <c r="Q125">
        <f>0+I126+I129+I132+I135+I138+I141+I144+I147</f>
      </c>
      <c>
        <f>0+O126+O129+O132+O135+O138+O141+O144+O147</f>
      </c>
    </row>
    <row r="126" spans="1:16" ht="25.5">
      <c r="A126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131</v>
      </c>
      <c s="32">
        <v>8.25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25.5">
      <c r="A128" s="39" t="s">
        <v>51</v>
      </c>
      <c r="E128" s="38" t="s">
        <v>218</v>
      </c>
    </row>
    <row r="129" spans="1:16" ht="12.75">
      <c r="A129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85</v>
      </c>
      <c s="32">
        <v>24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50</v>
      </c>
      <c r="E130" s="36" t="s">
        <v>47</v>
      </c>
    </row>
    <row r="131" spans="1:5" ht="25.5">
      <c r="A131" s="39" t="s">
        <v>51</v>
      </c>
      <c r="E131" s="38" t="s">
        <v>222</v>
      </c>
    </row>
    <row r="132" spans="1:16" ht="12.75">
      <c r="A132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85</v>
      </c>
      <c s="32">
        <v>666.2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47</v>
      </c>
    </row>
    <row r="134" spans="1:5" ht="76.5">
      <c r="A134" s="39" t="s">
        <v>51</v>
      </c>
      <c r="E134" s="38" t="s">
        <v>226</v>
      </c>
    </row>
    <row r="135" spans="1:16" ht="12.75">
      <c r="A135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85</v>
      </c>
      <c s="32">
        <v>2188.4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47</v>
      </c>
    </row>
    <row r="137" spans="1:5" ht="76.5">
      <c r="A137" s="39" t="s">
        <v>51</v>
      </c>
      <c r="E137" s="38" t="s">
        <v>230</v>
      </c>
    </row>
    <row r="138" spans="1:16" ht="12.75">
      <c r="A138" s="25" t="s">
        <v>45</v>
      </c>
      <c s="29" t="s">
        <v>231</v>
      </c>
      <c s="29" t="s">
        <v>232</v>
      </c>
      <c s="25" t="s">
        <v>47</v>
      </c>
      <c s="30" t="s">
        <v>233</v>
      </c>
      <c s="31" t="s">
        <v>85</v>
      </c>
      <c s="32">
        <v>2188.4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47</v>
      </c>
    </row>
    <row r="140" spans="1:5" ht="76.5">
      <c r="A140" s="39" t="s">
        <v>51</v>
      </c>
      <c r="E140" s="38" t="s">
        <v>230</v>
      </c>
    </row>
    <row r="141" spans="1:16" ht="12.75">
      <c r="A141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118</v>
      </c>
      <c s="32">
        <v>7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47</v>
      </c>
    </row>
    <row r="143" spans="1:5" ht="25.5">
      <c r="A143" s="39" t="s">
        <v>51</v>
      </c>
      <c r="E143" s="38" t="s">
        <v>237</v>
      </c>
    </row>
    <row r="144" spans="1:16" ht="12.75">
      <c r="A144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81</v>
      </c>
      <c s="32">
        <v>0.886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47</v>
      </c>
    </row>
    <row r="146" spans="1:5" ht="38.25">
      <c r="A146" s="39" t="s">
        <v>51</v>
      </c>
      <c r="E146" s="38" t="s">
        <v>241</v>
      </c>
    </row>
    <row r="147" spans="1:16" ht="12.75">
      <c r="A147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85</v>
      </c>
      <c s="32">
        <v>21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47</v>
      </c>
    </row>
    <row r="149" spans="1:5" ht="38.25">
      <c r="A149" s="37" t="s">
        <v>51</v>
      </c>
      <c r="E149" s="38" t="s">
        <v>245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246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246</v>
      </c>
      <c s="6"/>
      <c s="18" t="s">
        <v>247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214</v>
      </c>
      <c s="19"/>
      <c s="19"/>
      <c s="19"/>
      <c s="28">
        <f>0+Q8</f>
      </c>
      <c r="O8">
        <f>0+R8</f>
      </c>
      <c r="Q8">
        <f>0+I9+I12+I15+I18+I21+I24+I27+I30+I33+I36+I39+I42+I45+I48+I51+I54+I57+I60</f>
      </c>
      <c>
        <f>0+O9+O12+O15+O18+O21+O24+O27+O30+O33+O36+O39+O42+O45+O48+O51+O54+O57+O60</f>
      </c>
    </row>
    <row r="9" spans="1:16" ht="25.5">
      <c r="A9" s="25" t="s">
        <v>45</v>
      </c>
      <c s="29" t="s">
        <v>29</v>
      </c>
      <c s="29" t="s">
        <v>248</v>
      </c>
      <c s="25" t="s">
        <v>47</v>
      </c>
      <c s="30" t="s">
        <v>249</v>
      </c>
      <c s="31" t="s">
        <v>118</v>
      </c>
      <c s="32">
        <v>46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51">
      <c r="A11" s="39" t="s">
        <v>51</v>
      </c>
      <c r="E11" s="38" t="s">
        <v>250</v>
      </c>
    </row>
    <row r="12" spans="1:16" ht="12.75">
      <c r="A12" s="25" t="s">
        <v>45</v>
      </c>
      <c s="29" t="s">
        <v>23</v>
      </c>
      <c s="29" t="s">
        <v>251</v>
      </c>
      <c s="25" t="s">
        <v>47</v>
      </c>
      <c s="30" t="s">
        <v>252</v>
      </c>
      <c s="31" t="s">
        <v>118</v>
      </c>
      <c s="32">
        <v>46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38.25">
      <c r="A14" s="39" t="s">
        <v>51</v>
      </c>
      <c r="E14" s="38" t="s">
        <v>253</v>
      </c>
    </row>
    <row r="15" spans="1:16" ht="12.75">
      <c r="A15" s="25" t="s">
        <v>45</v>
      </c>
      <c s="29" t="s">
        <v>22</v>
      </c>
      <c s="29" t="s">
        <v>254</v>
      </c>
      <c s="25" t="s">
        <v>47</v>
      </c>
      <c s="30" t="s">
        <v>255</v>
      </c>
      <c s="31" t="s">
        <v>256</v>
      </c>
      <c s="32">
        <v>1426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38.25">
      <c r="A17" s="39" t="s">
        <v>51</v>
      </c>
      <c r="E17" s="38" t="s">
        <v>257</v>
      </c>
    </row>
    <row r="18" spans="1:16" ht="25.5">
      <c r="A18" s="25" t="s">
        <v>45</v>
      </c>
      <c s="29" t="s">
        <v>33</v>
      </c>
      <c s="29" t="s">
        <v>258</v>
      </c>
      <c s="25" t="s">
        <v>47</v>
      </c>
      <c s="30" t="s">
        <v>259</v>
      </c>
      <c s="31" t="s">
        <v>118</v>
      </c>
      <c s="32">
        <v>4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25.5">
      <c r="A20" s="39" t="s">
        <v>51</v>
      </c>
      <c r="E20" s="38" t="s">
        <v>260</v>
      </c>
    </row>
    <row r="21" spans="1:16" ht="12.75">
      <c r="A21" s="25" t="s">
        <v>45</v>
      </c>
      <c s="29" t="s">
        <v>35</v>
      </c>
      <c s="29" t="s">
        <v>261</v>
      </c>
      <c s="25" t="s">
        <v>47</v>
      </c>
      <c s="30" t="s">
        <v>262</v>
      </c>
      <c s="31" t="s">
        <v>118</v>
      </c>
      <c s="32">
        <v>4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9" t="s">
        <v>51</v>
      </c>
      <c r="E23" s="38" t="s">
        <v>263</v>
      </c>
    </row>
    <row r="24" spans="1:16" ht="12.75">
      <c r="A24" s="25" t="s">
        <v>45</v>
      </c>
      <c s="29" t="s">
        <v>37</v>
      </c>
      <c s="29" t="s">
        <v>264</v>
      </c>
      <c s="25" t="s">
        <v>47</v>
      </c>
      <c s="30" t="s">
        <v>265</v>
      </c>
      <c s="31" t="s">
        <v>256</v>
      </c>
      <c s="32">
        <v>124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47</v>
      </c>
    </row>
    <row r="26" spans="1:5" ht="12.75">
      <c r="A26" s="39" t="s">
        <v>51</v>
      </c>
      <c r="E26" s="38" t="s">
        <v>266</v>
      </c>
    </row>
    <row r="27" spans="1:16" ht="12.75">
      <c r="A27" s="25" t="s">
        <v>45</v>
      </c>
      <c s="29" t="s">
        <v>90</v>
      </c>
      <c s="29" t="s">
        <v>267</v>
      </c>
      <c s="25" t="s">
        <v>47</v>
      </c>
      <c s="30" t="s">
        <v>268</v>
      </c>
      <c s="31" t="s">
        <v>118</v>
      </c>
      <c s="32">
        <v>2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12.75">
      <c r="A29" s="39" t="s">
        <v>51</v>
      </c>
      <c r="E29" s="38" t="s">
        <v>269</v>
      </c>
    </row>
    <row r="30" spans="1:16" ht="12.75">
      <c r="A30" s="25" t="s">
        <v>45</v>
      </c>
      <c s="29" t="s">
        <v>94</v>
      </c>
      <c s="29" t="s">
        <v>270</v>
      </c>
      <c s="25" t="s">
        <v>47</v>
      </c>
      <c s="30" t="s">
        <v>271</v>
      </c>
      <c s="31" t="s">
        <v>118</v>
      </c>
      <c s="32">
        <v>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9" t="s">
        <v>51</v>
      </c>
      <c r="E32" s="38" t="s">
        <v>269</v>
      </c>
    </row>
    <row r="33" spans="1:16" ht="12.75">
      <c r="A33" s="25" t="s">
        <v>45</v>
      </c>
      <c s="29" t="s">
        <v>40</v>
      </c>
      <c s="29" t="s">
        <v>272</v>
      </c>
      <c s="25" t="s">
        <v>47</v>
      </c>
      <c s="30" t="s">
        <v>273</v>
      </c>
      <c s="31" t="s">
        <v>256</v>
      </c>
      <c s="32">
        <v>62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9" t="s">
        <v>51</v>
      </c>
      <c r="E35" s="38" t="s">
        <v>274</v>
      </c>
    </row>
    <row r="36" spans="1:16" ht="12.75">
      <c r="A36" s="25" t="s">
        <v>45</v>
      </c>
      <c s="29" t="s">
        <v>42</v>
      </c>
      <c s="29" t="s">
        <v>275</v>
      </c>
      <c s="25" t="s">
        <v>47</v>
      </c>
      <c s="30" t="s">
        <v>276</v>
      </c>
      <c s="31" t="s">
        <v>118</v>
      </c>
      <c s="32">
        <v>8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47</v>
      </c>
    </row>
    <row r="38" spans="1:5" ht="51">
      <c r="A38" s="39" t="s">
        <v>51</v>
      </c>
      <c r="E38" s="38" t="s">
        <v>277</v>
      </c>
    </row>
    <row r="39" spans="1:16" ht="12.75">
      <c r="A39" s="25" t="s">
        <v>45</v>
      </c>
      <c s="29" t="s">
        <v>104</v>
      </c>
      <c s="29" t="s">
        <v>278</v>
      </c>
      <c s="25" t="s">
        <v>47</v>
      </c>
      <c s="30" t="s">
        <v>279</v>
      </c>
      <c s="31" t="s">
        <v>118</v>
      </c>
      <c s="32">
        <v>8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38.25">
      <c r="A41" s="39" t="s">
        <v>51</v>
      </c>
      <c r="E41" s="38" t="s">
        <v>280</v>
      </c>
    </row>
    <row r="42" spans="1:16" ht="12.75">
      <c r="A42" s="25" t="s">
        <v>45</v>
      </c>
      <c s="29" t="s">
        <v>107</v>
      </c>
      <c s="29" t="s">
        <v>281</v>
      </c>
      <c s="25" t="s">
        <v>47</v>
      </c>
      <c s="30" t="s">
        <v>282</v>
      </c>
      <c s="31" t="s">
        <v>256</v>
      </c>
      <c s="32">
        <v>248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38.25">
      <c r="A44" s="39" t="s">
        <v>51</v>
      </c>
      <c r="E44" s="38" t="s">
        <v>283</v>
      </c>
    </row>
    <row r="45" spans="1:16" ht="12.75">
      <c r="A45" s="25" t="s">
        <v>45</v>
      </c>
      <c s="29" t="s">
        <v>111</v>
      </c>
      <c s="29" t="s">
        <v>284</v>
      </c>
      <c s="25" t="s">
        <v>47</v>
      </c>
      <c s="30" t="s">
        <v>285</v>
      </c>
      <c s="31" t="s">
        <v>118</v>
      </c>
      <c s="32">
        <v>20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25.5">
      <c r="A47" s="39" t="s">
        <v>51</v>
      </c>
      <c r="E47" s="38" t="s">
        <v>286</v>
      </c>
    </row>
    <row r="48" spans="1:16" ht="12.75">
      <c r="A48" s="25" t="s">
        <v>45</v>
      </c>
      <c s="29" t="s">
        <v>115</v>
      </c>
      <c s="29" t="s">
        <v>287</v>
      </c>
      <c s="25" t="s">
        <v>47</v>
      </c>
      <c s="30" t="s">
        <v>288</v>
      </c>
      <c s="31" t="s">
        <v>118</v>
      </c>
      <c s="32">
        <v>20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47</v>
      </c>
    </row>
    <row r="50" spans="1:5" ht="12.75">
      <c r="A50" s="39" t="s">
        <v>51</v>
      </c>
      <c r="E50" s="38" t="s">
        <v>289</v>
      </c>
    </row>
    <row r="51" spans="1:16" ht="12.75">
      <c r="A51" s="25" t="s">
        <v>45</v>
      </c>
      <c s="29" t="s">
        <v>120</v>
      </c>
      <c s="29" t="s">
        <v>290</v>
      </c>
      <c s="25" t="s">
        <v>47</v>
      </c>
      <c s="30" t="s">
        <v>291</v>
      </c>
      <c s="31" t="s">
        <v>256</v>
      </c>
      <c s="32">
        <v>620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47</v>
      </c>
    </row>
    <row r="53" spans="1:5" ht="12.75">
      <c r="A53" s="39" t="s">
        <v>51</v>
      </c>
      <c r="E53" s="38" t="s">
        <v>292</v>
      </c>
    </row>
    <row r="54" spans="1:16" ht="25.5">
      <c r="A54" s="25" t="s">
        <v>45</v>
      </c>
      <c s="29" t="s">
        <v>124</v>
      </c>
      <c s="29" t="s">
        <v>293</v>
      </c>
      <c s="25" t="s">
        <v>47</v>
      </c>
      <c s="30" t="s">
        <v>294</v>
      </c>
      <c s="31" t="s">
        <v>118</v>
      </c>
      <c s="32">
        <v>140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02">
      <c r="A56" s="39" t="s">
        <v>51</v>
      </c>
      <c r="E56" s="38" t="s">
        <v>295</v>
      </c>
    </row>
    <row r="57" spans="1:16" ht="12.75">
      <c r="A57" s="25" t="s">
        <v>45</v>
      </c>
      <c s="29" t="s">
        <v>128</v>
      </c>
      <c s="29" t="s">
        <v>296</v>
      </c>
      <c s="25" t="s">
        <v>47</v>
      </c>
      <c s="30" t="s">
        <v>297</v>
      </c>
      <c s="31" t="s">
        <v>118</v>
      </c>
      <c s="32">
        <v>140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89.25">
      <c r="A59" s="39" t="s">
        <v>51</v>
      </c>
      <c r="E59" s="38" t="s">
        <v>298</v>
      </c>
    </row>
    <row r="60" spans="1:16" ht="12.75">
      <c r="A60" s="25" t="s">
        <v>45</v>
      </c>
      <c s="29" t="s">
        <v>133</v>
      </c>
      <c s="29" t="s">
        <v>299</v>
      </c>
      <c s="25" t="s">
        <v>47</v>
      </c>
      <c s="30" t="s">
        <v>300</v>
      </c>
      <c s="31" t="s">
        <v>256</v>
      </c>
      <c s="32">
        <v>4340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47</v>
      </c>
    </row>
    <row r="62" spans="1:5" ht="89.25">
      <c r="A62" s="37" t="s">
        <v>51</v>
      </c>
      <c r="E62" s="38" t="s">
        <v>301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